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<sst xmlns="http://schemas.openxmlformats.org/spreadsheetml/2006/main" count="91" uniqueCount="59">
  <si>
    <t>height</t>
  </si>
  <si>
    <t>in</t>
  </si>
  <si>
    <t>ft</t>
  </si>
  <si>
    <t>circumference ( distance around)</t>
  </si>
  <si>
    <t>active circumference ( where coils are)</t>
  </si>
  <si>
    <t>Diameter</t>
  </si>
  <si>
    <t>% coil coverage</t>
  </si>
  <si>
    <t>keeper dia (spacer from coil to pads)</t>
  </si>
  <si>
    <t>act circumference ( pad length needed)</t>
  </si>
  <si>
    <t>note: no compensation exists for flat pads on round condenser</t>
  </si>
  <si>
    <t>screen needed</t>
  </si>
  <si>
    <t>Pad thickness</t>
  </si>
  <si>
    <t>slop</t>
  </si>
  <si>
    <t>Outside pad diameter</t>
  </si>
  <si>
    <t>outside pad cumferance</t>
  </si>
  <si>
    <t>Input Values</t>
  </si>
  <si>
    <t xml:space="preserve">Calculations for pad length and screen needed for cooler.  </t>
  </si>
  <si>
    <t>Excess for fastening</t>
  </si>
  <si>
    <t>Desired pad width</t>
  </si>
  <si>
    <t>Calculations</t>
  </si>
  <si>
    <t>diameter of inside of pads</t>
  </si>
  <si>
    <t>Outside Keeper Length</t>
  </si>
  <si>
    <t>Number of inside keepers</t>
  </si>
  <si>
    <t>quantity</t>
  </si>
  <si>
    <t>total</t>
  </si>
  <si>
    <t>Number of outside keepers</t>
  </si>
  <si>
    <t>each</t>
  </si>
  <si>
    <t>Plastic Spacer / Keepers</t>
  </si>
  <si>
    <t>Mesh length to purchase</t>
  </si>
  <si>
    <t>Keeper tube needed, both inside and outside</t>
  </si>
  <si>
    <t>these are for a cylindrical condenser unit</t>
  </si>
  <si>
    <t>Keeper fasten Length ( amount needed to fasted keepers to frame, on each ed)</t>
  </si>
  <si>
    <t>Inside keeper length, each</t>
  </si>
  <si>
    <t>Pad Heigth</t>
  </si>
  <si>
    <t>sq ft</t>
  </si>
  <si>
    <t>surface area</t>
  </si>
  <si>
    <t>Number of Pads</t>
  </si>
  <si>
    <t>Cooling Media Required</t>
  </si>
  <si>
    <t>Pads</t>
  </si>
  <si>
    <t>H</t>
  </si>
  <si>
    <t>W</t>
  </si>
  <si>
    <t>depth</t>
  </si>
  <si>
    <t>Quantity</t>
  </si>
  <si>
    <t>Mesh</t>
  </si>
  <si>
    <t>length</t>
  </si>
  <si>
    <t>heigth</t>
  </si>
  <si>
    <t>Plastic Pipe</t>
  </si>
  <si>
    <t>2x4</t>
  </si>
  <si>
    <t>2x4 depth below pad</t>
  </si>
  <si>
    <t>Materials Needed</t>
  </si>
  <si>
    <t>Condenser Measurements</t>
  </si>
  <si>
    <t>radius adder: pads are on a radius this much bigger than the condenser unit</t>
  </si>
  <si>
    <t xml:space="preserve">diameter adder: </t>
  </si>
  <si>
    <t>inside pad circumferance ( circumferance at pad diameter</t>
  </si>
  <si>
    <t xml:space="preserve">Color Key: </t>
  </si>
  <si>
    <t>in, from AC height</t>
  </si>
  <si>
    <t xml:space="preserve">Slop compensates for straight pad on circle and gives the screen some room to flex. </t>
  </si>
  <si>
    <t xml:space="preserve">Extra screen for fastening, bending, and such. </t>
  </si>
  <si>
    <t>distance the 2x4's are below the pad ( into the basin)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</si>
</sst>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3" borderId="1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1" bestFit="1" customWidth="1"/>
    <col min="4" max="4" width="15.140625" style="0" customWidth="1"/>
  </cols>
  <sheetData>
    <row r="2" ht="12.75">
      <c r="B2" t="s">
        <v>16</v>
      </c>
    </row>
    <row r="3" ht="12.75">
      <c r="B3" t="s">
        <v>30</v>
      </c>
    </row>
    <row r="5" spans="1:4" ht="12.75">
      <c r="A5" s="1" t="s">
        <v>54</v>
      </c>
      <c r="B5" s="2" t="s">
        <v>15</v>
      </c>
      <c r="D5" s="3" t="s">
        <v>19</v>
      </c>
    </row>
    <row r="7" ht="12.75">
      <c r="A7" s="1" t="s">
        <v>50</v>
      </c>
    </row>
    <row r="8" spans="1:7" ht="25.5">
      <c r="A8" s="1" t="s">
        <v>3</v>
      </c>
      <c r="B8" s="2">
        <v>76</v>
      </c>
      <c r="C8" t="s">
        <v>1</v>
      </c>
      <c r="E8" t="s">
        <v>5</v>
      </c>
      <c r="F8">
        <f>B8/PI()</f>
        <v>24.19155134996809</v>
      </c>
      <c r="G8" t="s">
        <v>1</v>
      </c>
    </row>
    <row r="9" spans="1:6" ht="25.5">
      <c r="A9" s="1" t="s">
        <v>4</v>
      </c>
      <c r="B9" s="2">
        <v>64</v>
      </c>
      <c r="C9" t="s">
        <v>1</v>
      </c>
      <c r="E9" t="s">
        <v>6</v>
      </c>
      <c r="F9">
        <f>B9/B8</f>
        <v>0.8421052631578947</v>
      </c>
    </row>
    <row r="10" spans="1:3" ht="12.75">
      <c r="A10" s="1" t="s">
        <v>0</v>
      </c>
      <c r="B10" s="2">
        <v>36</v>
      </c>
      <c r="C10" t="s">
        <v>1</v>
      </c>
    </row>
    <row r="13" ht="12.75">
      <c r="A13" s="1" t="s">
        <v>27</v>
      </c>
    </row>
    <row r="15" spans="1:3" ht="25.5">
      <c r="A15" s="1" t="s">
        <v>7</v>
      </c>
      <c r="B15" s="2">
        <v>1</v>
      </c>
      <c r="C15" t="s">
        <v>1</v>
      </c>
    </row>
    <row r="16" spans="1:3" ht="51">
      <c r="A16" s="1" t="s">
        <v>31</v>
      </c>
      <c r="B16" s="2">
        <v>6</v>
      </c>
      <c r="C16" t="s">
        <v>1</v>
      </c>
    </row>
    <row r="18" spans="1:5" ht="38.25">
      <c r="A18" s="1" t="s">
        <v>51</v>
      </c>
      <c r="D18">
        <f>B15</f>
        <v>1</v>
      </c>
      <c r="E18" t="s">
        <v>1</v>
      </c>
    </row>
    <row r="19" spans="1:5" ht="12.75">
      <c r="A19" s="1" t="s">
        <v>52</v>
      </c>
      <c r="D19">
        <f>D18*2</f>
        <v>2</v>
      </c>
      <c r="E19" t="s">
        <v>1</v>
      </c>
    </row>
    <row r="21" spans="1:5" ht="12.75">
      <c r="A21" s="1" t="s">
        <v>20</v>
      </c>
      <c r="D21">
        <f>F8+D19</f>
        <v>26.19155134996809</v>
      </c>
      <c r="E21" t="s">
        <v>1</v>
      </c>
    </row>
    <row r="23" spans="1:5" ht="38.25">
      <c r="A23" s="1" t="s">
        <v>53</v>
      </c>
      <c r="D23">
        <f>D21*PI()</f>
        <v>82.28318530717958</v>
      </c>
      <c r="E23" t="s">
        <v>1</v>
      </c>
    </row>
    <row r="24" spans="1:7" ht="25.5">
      <c r="A24" s="1" t="s">
        <v>8</v>
      </c>
      <c r="D24" s="3">
        <f>D23*F9</f>
        <v>69.29110341657227</v>
      </c>
      <c r="E24" t="s">
        <v>1</v>
      </c>
      <c r="F24">
        <f>D24/12</f>
        <v>5.774258618047689</v>
      </c>
      <c r="G24" t="s">
        <v>2</v>
      </c>
    </row>
    <row r="27" spans="1:3" ht="12.75">
      <c r="A27" s="1" t="s">
        <v>22</v>
      </c>
      <c r="B27" s="2">
        <v>3</v>
      </c>
      <c r="C27" t="s">
        <v>23</v>
      </c>
    </row>
    <row r="28" spans="1:8" ht="12.75">
      <c r="A28" s="1" t="s">
        <v>32</v>
      </c>
      <c r="D28" s="3">
        <f>D24+B27*B16</f>
        <v>87.29110341657227</v>
      </c>
      <c r="E28" t="s">
        <v>1</v>
      </c>
      <c r="F28" t="s">
        <v>24</v>
      </c>
      <c r="G28" s="3">
        <f>D28*B27</f>
        <v>261.87331024971684</v>
      </c>
      <c r="H28" t="s">
        <v>1</v>
      </c>
    </row>
    <row r="31" ht="12.75">
      <c r="A31" s="1" t="s">
        <v>37</v>
      </c>
    </row>
    <row r="32" spans="1:3" ht="12.75">
      <c r="A32" s="1" t="s">
        <v>18</v>
      </c>
      <c r="B32" s="2">
        <v>12</v>
      </c>
      <c r="C32" t="s">
        <v>1</v>
      </c>
    </row>
    <row r="33" spans="1:6" ht="12.75">
      <c r="A33" s="1" t="s">
        <v>33</v>
      </c>
      <c r="E33" s="3">
        <f>B10</f>
        <v>36</v>
      </c>
      <c r="F33" t="s">
        <v>55</v>
      </c>
    </row>
    <row r="34" spans="4:6" ht="12.75">
      <c r="D34" t="s">
        <v>36</v>
      </c>
      <c r="E34" s="3">
        <f>CEILING(D24/B32,1)</f>
        <v>6</v>
      </c>
      <c r="F34" t="s">
        <v>26</v>
      </c>
    </row>
    <row r="35" spans="4:6" ht="12.75">
      <c r="D35" t="s">
        <v>35</v>
      </c>
      <c r="E35" s="3">
        <f>E33*B32*E34/144</f>
        <v>18</v>
      </c>
      <c r="F35" t="s">
        <v>34</v>
      </c>
    </row>
    <row r="39" ht="38.25">
      <c r="A39" s="1" t="s">
        <v>9</v>
      </c>
    </row>
    <row r="41" ht="12.75">
      <c r="A41" s="1" t="s">
        <v>10</v>
      </c>
    </row>
    <row r="44" spans="1:3" ht="12.75">
      <c r="A44" s="1" t="s">
        <v>11</v>
      </c>
      <c r="B44" s="2">
        <v>4</v>
      </c>
      <c r="C44" t="s">
        <v>1</v>
      </c>
    </row>
    <row r="45" spans="1:4" ht="12.75">
      <c r="A45" s="1" t="s">
        <v>12</v>
      </c>
      <c r="B45" s="2">
        <v>2</v>
      </c>
      <c r="C45" t="s">
        <v>1</v>
      </c>
      <c r="D45" t="s">
        <v>56</v>
      </c>
    </row>
    <row r="46" spans="1:4" ht="12.75">
      <c r="A46" s="1" t="s">
        <v>17</v>
      </c>
      <c r="B46" s="2">
        <v>12</v>
      </c>
      <c r="C46" t="s">
        <v>1</v>
      </c>
      <c r="D46" t="s">
        <v>57</v>
      </c>
    </row>
    <row r="47" spans="1:4" ht="12.75">
      <c r="A47" s="1" t="s">
        <v>48</v>
      </c>
      <c r="B47" s="2">
        <v>3</v>
      </c>
      <c r="C47" t="s">
        <v>1</v>
      </c>
      <c r="D47" t="s">
        <v>58</v>
      </c>
    </row>
    <row r="49" spans="1:5" ht="12.75">
      <c r="A49" s="1" t="s">
        <v>13</v>
      </c>
      <c r="D49">
        <f>D23+B45+B44</f>
        <v>88.28318530717958</v>
      </c>
      <c r="E49" t="s">
        <v>1</v>
      </c>
    </row>
    <row r="50" spans="1:5" ht="12.75">
      <c r="A50" s="1" t="s">
        <v>14</v>
      </c>
      <c r="D50">
        <f>D49*F9</f>
        <v>74.34373499551964</v>
      </c>
      <c r="E50" t="s">
        <v>1</v>
      </c>
    </row>
    <row r="53" spans="1:7" ht="12.75">
      <c r="A53" s="1" t="s">
        <v>28</v>
      </c>
      <c r="D53" s="3">
        <f>D50+D24+2*(B44+B45)+B46</f>
        <v>167.6348384120919</v>
      </c>
      <c r="E53" t="s">
        <v>1</v>
      </c>
      <c r="F53" s="3">
        <f>CEILING(D53/12,1)</f>
        <v>14</v>
      </c>
      <c r="G53" t="s">
        <v>2</v>
      </c>
    </row>
    <row r="55" spans="1:3" ht="25.5">
      <c r="A55" s="1" t="s">
        <v>25</v>
      </c>
      <c r="B55" s="2">
        <v>2</v>
      </c>
      <c r="C55" t="s">
        <v>26</v>
      </c>
    </row>
    <row r="56" spans="1:8" ht="12.75">
      <c r="A56" s="1" t="s">
        <v>21</v>
      </c>
      <c r="D56" s="3">
        <f>D50+2*B16</f>
        <v>86.34373499551964</v>
      </c>
      <c r="E56" t="s">
        <v>1</v>
      </c>
      <c r="F56" t="s">
        <v>24</v>
      </c>
      <c r="G56" s="3">
        <f>D56*B55</f>
        <v>172.68746999103928</v>
      </c>
      <c r="H56" t="s">
        <v>1</v>
      </c>
    </row>
    <row r="59" spans="1:5" ht="25.5">
      <c r="A59" s="1" t="s">
        <v>29</v>
      </c>
      <c r="D59" s="3">
        <f>(G56+G28)/12</f>
        <v>36.21339835339634</v>
      </c>
      <c r="E59" t="s">
        <v>2</v>
      </c>
    </row>
    <row r="60" ht="12.75">
      <c r="D60" s="3"/>
    </row>
    <row r="61" ht="13.5" thickBot="1"/>
    <row r="62" spans="1:6" ht="12.75">
      <c r="A62" s="1" t="s">
        <v>49</v>
      </c>
      <c r="B62" s="13" t="s">
        <v>38</v>
      </c>
      <c r="C62" s="5"/>
      <c r="D62" s="5" t="s">
        <v>39</v>
      </c>
      <c r="E62" s="5">
        <f>E33</f>
        <v>36</v>
      </c>
      <c r="F62" s="6" t="s">
        <v>1</v>
      </c>
    </row>
    <row r="63" spans="2:6" ht="12.75">
      <c r="B63" s="7"/>
      <c r="C63" s="8"/>
      <c r="D63" s="8" t="s">
        <v>40</v>
      </c>
      <c r="E63" s="8">
        <f>B32</f>
        <v>12</v>
      </c>
      <c r="F63" s="9" t="s">
        <v>1</v>
      </c>
    </row>
    <row r="64" spans="2:6" ht="12.75">
      <c r="B64" s="7"/>
      <c r="C64" s="8"/>
      <c r="D64" s="8" t="s">
        <v>41</v>
      </c>
      <c r="E64" s="8">
        <f>B44</f>
        <v>4</v>
      </c>
      <c r="F64" s="9" t="s">
        <v>1</v>
      </c>
    </row>
    <row r="65" spans="2:6" ht="13.5" thickBot="1">
      <c r="B65" s="10"/>
      <c r="C65" s="11"/>
      <c r="D65" s="11" t="s">
        <v>42</v>
      </c>
      <c r="E65" s="11">
        <f>E34</f>
        <v>6</v>
      </c>
      <c r="F65" s="12" t="s">
        <v>26</v>
      </c>
    </row>
    <row r="66" ht="13.5" thickBot="1"/>
    <row r="67" spans="2:6" ht="12.75">
      <c r="B67" s="4" t="s">
        <v>43</v>
      </c>
      <c r="C67" s="5"/>
      <c r="D67" s="5" t="s">
        <v>45</v>
      </c>
      <c r="E67" s="5">
        <f>E33</f>
        <v>36</v>
      </c>
      <c r="F67" s="6" t="s">
        <v>1</v>
      </c>
    </row>
    <row r="68" spans="2:6" ht="13.5" thickBot="1">
      <c r="B68" s="10"/>
      <c r="C68" s="11"/>
      <c r="D68" s="11" t="s">
        <v>44</v>
      </c>
      <c r="E68" s="11">
        <f>F53</f>
        <v>14</v>
      </c>
      <c r="F68" s="12" t="str">
        <f>G53</f>
        <v>ft</v>
      </c>
    </row>
    <row r="69" ht="13.5" thickBot="1"/>
    <row r="70" spans="2:6" ht="13.5" thickBot="1">
      <c r="B70" s="14" t="s">
        <v>46</v>
      </c>
      <c r="C70" s="15"/>
      <c r="D70" s="15"/>
      <c r="E70" s="17">
        <f>D59</f>
        <v>36.21339835339634</v>
      </c>
      <c r="F70" s="16" t="str">
        <f>E59</f>
        <v>ft</v>
      </c>
    </row>
    <row r="71" ht="13.5" thickBot="1"/>
    <row r="72" spans="2:6" ht="13.5" thickBot="1">
      <c r="B72" s="14" t="s">
        <v>47</v>
      </c>
      <c r="C72" s="15"/>
      <c r="D72" s="15"/>
      <c r="E72" s="15">
        <f>(E62+B47)*2</f>
        <v>78</v>
      </c>
      <c r="F72" s="16" t="s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Chad Clendening</dc:creator>
  <cp:keywords/>
  <dc:description/>
  <cp:lastModifiedBy>Chad Clendening</cp:lastModifiedBy>
  <dcterms:created xsi:type="dcterms:W3CDTF">2012-06-10T21:38:16Z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