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ary\ProjectsRenewable\Camper Van\OurPromaster\Insulation\HeatLossModel\"/>
    </mc:Choice>
  </mc:AlternateContent>
  <bookViews>
    <workbookView xWindow="0" yWindow="0" windowWidth="2023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H33" i="1"/>
  <c r="I33" i="1" s="1"/>
  <c r="D33" i="1"/>
  <c r="E33" i="1" s="1"/>
  <c r="I44" i="1"/>
  <c r="E44" i="1"/>
  <c r="H37" i="1"/>
  <c r="I37" i="1" s="1"/>
  <c r="D37" i="1"/>
  <c r="E37" i="1" s="1"/>
  <c r="H40" i="1"/>
  <c r="I40" i="1" s="1"/>
  <c r="H39" i="1"/>
  <c r="I39" i="1" s="1"/>
  <c r="J39" i="1" s="1"/>
  <c r="H36" i="1"/>
  <c r="I36" i="1" s="1"/>
  <c r="H35" i="1"/>
  <c r="I35" i="1" s="1"/>
  <c r="H34" i="1"/>
  <c r="I34" i="1" s="1"/>
  <c r="H32" i="1"/>
  <c r="I32" i="1" s="1"/>
  <c r="H31" i="1"/>
  <c r="I31" i="1" s="1"/>
  <c r="D40" i="1"/>
  <c r="E40" i="1" s="1"/>
  <c r="D39" i="1"/>
  <c r="E39" i="1" s="1"/>
  <c r="D36" i="1"/>
  <c r="E36" i="1" s="1"/>
  <c r="D35" i="1"/>
  <c r="E35" i="1" s="1"/>
  <c r="D34" i="1"/>
  <c r="E34" i="1" s="1"/>
  <c r="D32" i="1"/>
  <c r="E32" i="1" s="1"/>
  <c r="D31" i="1"/>
  <c r="E31" i="1" s="1"/>
  <c r="D30" i="1"/>
  <c r="E30" i="1" s="1"/>
  <c r="J36" i="1" l="1"/>
  <c r="J31" i="1"/>
  <c r="J34" i="1"/>
  <c r="J35" i="1"/>
  <c r="J37" i="1"/>
  <c r="J32" i="1"/>
  <c r="J40" i="1"/>
  <c r="J44" i="1"/>
  <c r="J33" i="1"/>
  <c r="E47" i="1"/>
  <c r="H30" i="1"/>
  <c r="I30" i="1" s="1"/>
  <c r="I47" i="1" s="1"/>
  <c r="I49" i="1" s="1"/>
  <c r="J30" i="1" l="1"/>
  <c r="E49" i="1"/>
  <c r="J47" i="1"/>
</calcChain>
</file>

<file path=xl/sharedStrings.xml><?xml version="1.0" encoding="utf-8"?>
<sst xmlns="http://schemas.openxmlformats.org/spreadsheetml/2006/main" count="69" uniqueCount="62">
  <si>
    <t>Floor</t>
  </si>
  <si>
    <t>Item</t>
  </si>
  <si>
    <t>Area(sf)</t>
  </si>
  <si>
    <t>Rvalue</t>
  </si>
  <si>
    <t>UA</t>
  </si>
  <si>
    <t>Heat Loss(BTU/hr)</t>
  </si>
  <si>
    <t>Uninsulated Van</t>
  </si>
  <si>
    <t>Insulated Van</t>
  </si>
  <si>
    <t>Reduction</t>
  </si>
  <si>
    <t>Ceiling</t>
  </si>
  <si>
    <t>Walls</t>
  </si>
  <si>
    <t>Notes:</t>
  </si>
  <si>
    <t>&gt; For 136WB high roof PM</t>
  </si>
  <si>
    <t>&gt; Windows -- Back: 2 PM windows, Sides: 2 @ 40X16, 1 @ 25X16, Windshield: 65X34, Cab Door Windows: 2 @ 33X26</t>
  </si>
  <si>
    <t>&gt;Roof Vent: 14 X 14</t>
  </si>
  <si>
    <t>Insulated:</t>
  </si>
  <si>
    <t>Not Insulated:</t>
  </si>
  <si>
    <t>All metal surfaces and single glazed windows are done as R1, which is R0.7 inside (still) air layer + R0.3 outside (moving) air layer.</t>
  </si>
  <si>
    <t>Sliding Door</t>
  </si>
  <si>
    <t>Back Doors</t>
  </si>
  <si>
    <t>Wall Windows</t>
  </si>
  <si>
    <t>Back Windows</t>
  </si>
  <si>
    <t>Cab Section:</t>
  </si>
  <si>
    <t>Back Section:</t>
  </si>
  <si>
    <t>Roof Vent</t>
  </si>
  <si>
    <t>Air Changes:</t>
  </si>
  <si>
    <t>ACH</t>
  </si>
  <si>
    <t>Volume(cf)</t>
  </si>
  <si>
    <t>Cab Windows</t>
  </si>
  <si>
    <t>Cab Roof, floor, doors,…</t>
  </si>
  <si>
    <t>Infiltration All</t>
  </si>
  <si>
    <t>% Reduction</t>
  </si>
  <si>
    <t>Gal Propane/hr (70%efic)</t>
  </si>
  <si>
    <t>Total (BTU/hr)</t>
  </si>
  <si>
    <r>
      <rPr>
        <b/>
        <sz val="16"/>
        <color theme="1"/>
        <rFont val="Calibri"/>
        <family val="2"/>
        <scheme val="minor"/>
      </rPr>
      <t>ProMaster Van Heat Loss With and Without Insulation</t>
    </r>
    <r>
      <rPr>
        <sz val="11"/>
        <color theme="1"/>
        <rFont val="Calibri"/>
        <family val="2"/>
        <scheme val="minor"/>
      </rPr>
      <t xml:space="preserve"> </t>
    </r>
  </si>
  <si>
    <t>This spreadsheet allows you to estimate the heat loss for a camper van conversion.</t>
  </si>
  <si>
    <t>Output:</t>
  </si>
  <si>
    <t>Input:</t>
  </si>
  <si>
    <t>Enter the inside and outside temperatures you want used for the heat loss calc.</t>
  </si>
  <si>
    <t>The plot shows the same heat losses graphically for easiter comparison.</t>
  </si>
  <si>
    <t xml:space="preserve">&gt; Floor: Rvalue stackup = Outside air (R0.3) + Steel (0) + 1 inch Polyiso (6) + 1/4 plywood(0.35) + Vinyl(0.2?) + Inside Air (R0.7) = R7.55 </t>
  </si>
  <si>
    <t>&gt;Walls and ceiling: Rvalue stackup = Outside air (R0.3) + Steel (R0) + 1 inch sray poyurethane (R6) + air (R0.7) + 1/4 plywood (R0.35) + Inside Air (R0.7) = 8.05</t>
  </si>
  <si>
    <t>&gt; Windows: Rvalue stackup: Outside air (R0.3) + Window (0) + Inside air (R0.7) + Rflective Thermal shade (R2) = R3</t>
  </si>
  <si>
    <t>Change the R values for the insulated version to reflect the insulation you are  using (you can also change areas to reflect your van)</t>
  </si>
  <si>
    <t>The heat loss for both an insulated and un-insulated versions are show so you can see the reduction in heat loss for insulation.</t>
  </si>
  <si>
    <t>The non-insulated version is assmed to have no insulation on walls, ceilings and floors, and single glazed back and side windows (3 side windows -- see pic).</t>
  </si>
  <si>
    <t>The R value for un-insulated metal panels and for windows is estimated to be R1, which is an R0.7 inside (still) airfilm + an R0.3 outside (moving) air film -- the metal and glass themshelves have negligible R value.</t>
  </si>
  <si>
    <t>The insulated version defaults to 1 inch thick polyurethane insulattion, but you can easily substitute the R values for your proposed insulation.</t>
  </si>
  <si>
    <t>Green squares are values you may want to change to get to your insulation configuration.</t>
  </si>
  <si>
    <t>The table gives Heat Loss in BTU per hour for both un-insulated and insulated versions, and it gives it for each component (walls, ceiling, windows, …) so you can see where most of the heat loss is.</t>
  </si>
  <si>
    <t>The Totals area gives the total heat loss in BTU per hour and the heating fuel consumption in gallons of propane per hour assuming a 70% efficeint furnace.</t>
  </si>
  <si>
    <t>Heat loss results are shown in the blue cells.</t>
  </si>
  <si>
    <t>The spreadsheet is set up for a RAM ProMaster 136 wheelbase, high roof, Windows: back doors and sides.  You can, of course, plug in different areas for walls, floor, ceiling, and windows to match your vehicle</t>
  </si>
  <si>
    <t>This is the vehicle that the heat losses are calculated for.</t>
  </si>
  <si>
    <t>All of the heat losses are and R values are in US units.  To change heat losses from BTU/hr to Watts, divide by 3.412, and to convert US R values to SI, divide by 5.6.</t>
  </si>
  <si>
    <t>deg F</t>
  </si>
  <si>
    <t>Temperature Inside Van</t>
  </si>
  <si>
    <t>Temperature Outside Van</t>
  </si>
  <si>
    <t>Plot shows non-insulated heat losses in blue and insulated heat losses in orange:</t>
  </si>
  <si>
    <t>&gt; Sliding door is estimated as R1.5 because about half is just bare metal (R1), and about half has the factory inner panel (R2)</t>
  </si>
  <si>
    <t>&gt; Windows: Windows are assumed to be insulated by an inside thermal shade that brings the total R value up to R3 (see accompanying web page for what I  used).</t>
  </si>
  <si>
    <t>Gary  December 15,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</si>
</sst>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1" fontId="0" fillId="0" borderId="1" xfId="0" applyNumberFormat="1" applyBorder="1"/>
    <xf numFmtId="9" fontId="0" fillId="0" borderId="1" xfId="0" applyNumberFormat="1" applyBorder="1"/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/>
    <xf numFmtId="0" fontId="0" fillId="3" borderId="1" xfId="0" applyFill="1" applyBorder="1"/>
    <xf numFmtId="1" fontId="0" fillId="4" borderId="1" xfId="0" applyNumberFormat="1" applyFill="1" applyBorder="1"/>
    <xf numFmtId="165" fontId="0" fillId="4" borderId="1" xfId="0" applyNumberFormat="1" applyFill="1" applyBorder="1"/>
    <xf numFmtId="0" fontId="0" fillId="4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Camper</a:t>
            </a:r>
            <a:r>
              <a:rPr lang="en-US" baseline="0"/>
              <a:t> Van Heat Loss -- Insulated and UnInsulated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Sheet1!$E$28:$E$29</c:f>
              <c:strCache>
                <c:ptCount val="2"/>
                <c:pt idx="0">
                  <c:v>Uninsulated Van</c:v>
                </c:pt>
                <c:pt idx="1">
                  <c:v>Heat Loss(BTU/hr)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Sheet1!$A$30:$A$44</c:f>
              <c:strCache>
                <c:ptCount val="15"/>
                <c:pt idx="0">
                  <c:v>Floor</c:v>
                </c:pt>
                <c:pt idx="1">
                  <c:v>Ceiling</c:v>
                </c:pt>
                <c:pt idx="2">
                  <c:v>Walls</c:v>
                </c:pt>
                <c:pt idx="3">
                  <c:v>Wall Windows</c:v>
                </c:pt>
                <c:pt idx="4">
                  <c:v>Sliding Door</c:v>
                </c:pt>
                <c:pt idx="5">
                  <c:v>Back Doors</c:v>
                </c:pt>
                <c:pt idx="6">
                  <c:v>Back Windows</c:v>
                </c:pt>
                <c:pt idx="7">
                  <c:v>Roof Vent</c:v>
                </c:pt>
                <c:pt idx="8">
                  <c:v>Cab Section:</c:v>
                </c:pt>
                <c:pt idx="9">
                  <c:v>Cab Windows</c:v>
                </c:pt>
                <c:pt idx="10">
                  <c:v>Cab Roof, floor, doors,…</c:v>
                </c:pt>
                <c:pt idx="13">
                  <c:v>Air Changes:</c:v>
                </c:pt>
                <c:pt idx="14">
                  <c:v>Infiltration All</c:v>
                </c:pt>
              </c:strCache>
            </c:strRef>
          </c:cat>
          <c:val>
            <c:numRef>
              <c:f>Sheet1!$E$30:$E$44</c:f>
              <c:numCache>
                <c:formatCode>0</c:formatCode>
                <c:ptCount val="15"/>
                <c:pt idx="0">
                  <c:v>2344.6</c:v>
                </c:pt>
                <c:pt idx="1">
                  <c:v>2109</c:v>
                </c:pt>
                <c:pt idx="2">
                  <c:v>3165.4</c:v>
                </c:pt>
                <c:pt idx="3">
                  <c:v>444.59999999999997</c:v>
                </c:pt>
                <c:pt idx="4">
                  <c:v>646</c:v>
                </c:pt>
                <c:pt idx="5">
                  <c:v>633.33333333333337</c:v>
                </c:pt>
                <c:pt idx="6">
                  <c:v>304</c:v>
                </c:pt>
                <c:pt idx="7">
                  <c:v>53.199999999999996</c:v>
                </c:pt>
                <c:pt idx="9">
                  <c:v>1037.4000000000001</c:v>
                </c:pt>
                <c:pt idx="10">
                  <c:v>380</c:v>
                </c:pt>
                <c:pt idx="13">
                  <c:v>0</c:v>
                </c:pt>
                <c:pt idx="14">
                  <c:v>175.56000000000003</c:v>
                </c:pt>
              </c:numCache>
            </c:numRef>
          </c:val>
        </c:ser>
        <c:ser>
          <c:idx val="1"/>
          <c:order val="1"/>
          <c:tx>
            <c:strRef>
              <c:f>Sheet1!$I$28:$I$29</c:f>
              <c:strCache>
                <c:ptCount val="2"/>
                <c:pt idx="0">
                  <c:v>Insulated Van</c:v>
                </c:pt>
                <c:pt idx="1">
                  <c:v>Heat Loss(BTU/hr)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Sheet1!$A$30:$A$44</c:f>
              <c:strCache>
                <c:ptCount val="15"/>
                <c:pt idx="0">
                  <c:v>Floor</c:v>
                </c:pt>
                <c:pt idx="1">
                  <c:v>Ceiling</c:v>
                </c:pt>
                <c:pt idx="2">
                  <c:v>Walls</c:v>
                </c:pt>
                <c:pt idx="3">
                  <c:v>Wall Windows</c:v>
                </c:pt>
                <c:pt idx="4">
                  <c:v>Sliding Door</c:v>
                </c:pt>
                <c:pt idx="5">
                  <c:v>Back Doors</c:v>
                </c:pt>
                <c:pt idx="6">
                  <c:v>Back Windows</c:v>
                </c:pt>
                <c:pt idx="7">
                  <c:v>Roof Vent</c:v>
                </c:pt>
                <c:pt idx="8">
                  <c:v>Cab Section:</c:v>
                </c:pt>
                <c:pt idx="9">
                  <c:v>Cab Windows</c:v>
                </c:pt>
                <c:pt idx="10">
                  <c:v>Cab Roof, floor, doors,…</c:v>
                </c:pt>
                <c:pt idx="13">
                  <c:v>Air Changes:</c:v>
                </c:pt>
                <c:pt idx="14">
                  <c:v>Infiltration All</c:v>
                </c:pt>
              </c:strCache>
            </c:strRef>
          </c:cat>
          <c:val>
            <c:numRef>
              <c:f>Sheet1!$I$30:$I$44</c:f>
              <c:numCache>
                <c:formatCode>0</c:formatCode>
                <c:ptCount val="15"/>
                <c:pt idx="0">
                  <c:v>312.61333333333334</c:v>
                </c:pt>
                <c:pt idx="1">
                  <c:v>261.98757763975152</c:v>
                </c:pt>
                <c:pt idx="2">
                  <c:v>393.21739130434776</c:v>
                </c:pt>
                <c:pt idx="3">
                  <c:v>148.19999999999999</c:v>
                </c:pt>
                <c:pt idx="4">
                  <c:v>120.3726708074534</c:v>
                </c:pt>
                <c:pt idx="5">
                  <c:v>118.01242236024844</c:v>
                </c:pt>
                <c:pt idx="6">
                  <c:v>101.33333333333333</c:v>
                </c:pt>
                <c:pt idx="7">
                  <c:v>53.199999999999996</c:v>
                </c:pt>
                <c:pt idx="9">
                  <c:v>345.8</c:v>
                </c:pt>
                <c:pt idx="10">
                  <c:v>380</c:v>
                </c:pt>
                <c:pt idx="13">
                  <c:v>0</c:v>
                </c:pt>
                <c:pt idx="14">
                  <c:v>175.56000000000003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4581504"/>
        <c:axId val="254581112"/>
      </c:barChart>
      <c:catAx>
        <c:axId val="25458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581112"/>
        <c:crosses val="autoZero"/>
        <c:auto val="1"/>
        <c:lblAlgn val="ctr"/>
        <c:lblOffset val="100"/>
        <c:noMultiLvlLbl val="0"/>
      </c:catAx>
      <c:valAx>
        <c:axId val="25458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Heat</a:t>
                </a:r>
                <a:r>
                  <a:rPr lang="en-US" baseline="0"/>
                  <a:t> Loss (BTU/hr)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458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52</xdr:row>
      <xdr:rowOff>76199</xdr:rowOff>
    </xdr:from>
    <xdr:to>
      <xdr:col>13</xdr:col>
      <xdr:colOff>371475</xdr:colOff>
      <xdr:row>78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600075</xdr:colOff>
      <xdr:row>25</xdr:row>
      <xdr:rowOff>180975</xdr:rowOff>
    </xdr:from>
    <xdr:to>
      <xdr:col>21</xdr:col>
      <xdr:colOff>561218</xdr:colOff>
      <xdr:row>48</xdr:row>
      <xdr:rowOff>18511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20225" y="4638675"/>
          <a:ext cx="6057143" cy="4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topLeftCell="A56" workbookViewId="0">
      <selection activeCell="O83" sqref="O83"/>
    </sheetView>
  </sheetViews>
  <sheetFormatPr defaultRowHeight="15" x14ac:dyDescent="0.25"/>
  <cols>
    <col min="1" max="1" width="25.5703125" customWidth="1"/>
    <col min="2" max="2" width="10.5703125" customWidth="1"/>
    <col min="5" max="5" width="16.28515625" customWidth="1"/>
    <col min="9" max="9" width="16.140625" customWidth="1"/>
    <col min="10" max="10" width="12" customWidth="1"/>
  </cols>
  <sheetData>
    <row r="1" spans="1:4" ht="21" x14ac:dyDescent="0.35">
      <c r="A1" t="s">
        <v>34</v>
      </c>
    </row>
    <row r="2" spans="1:4" x14ac:dyDescent="0.25">
      <c r="B2" t="s">
        <v>35</v>
      </c>
    </row>
    <row r="3" spans="1:4" x14ac:dyDescent="0.25">
      <c r="B3" t="s">
        <v>44</v>
      </c>
    </row>
    <row r="5" spans="1:4" x14ac:dyDescent="0.25">
      <c r="B5" t="s">
        <v>45</v>
      </c>
    </row>
    <row r="6" spans="1:4" x14ac:dyDescent="0.25">
      <c r="C6" t="s">
        <v>46</v>
      </c>
    </row>
    <row r="8" spans="1:4" x14ac:dyDescent="0.25">
      <c r="B8" t="s">
        <v>47</v>
      </c>
    </row>
    <row r="10" spans="1:4" x14ac:dyDescent="0.25">
      <c r="B10" t="s">
        <v>37</v>
      </c>
    </row>
    <row r="11" spans="1:4" x14ac:dyDescent="0.25">
      <c r="C11" t="s">
        <v>38</v>
      </c>
    </row>
    <row r="12" spans="1:4" x14ac:dyDescent="0.25">
      <c r="C12" t="s">
        <v>43</v>
      </c>
    </row>
    <row r="13" spans="1:4" x14ac:dyDescent="0.25">
      <c r="C13" s="8"/>
      <c r="D13" t="s">
        <v>48</v>
      </c>
    </row>
    <row r="14" spans="1:4" x14ac:dyDescent="0.25">
      <c r="B14" t="s">
        <v>36</v>
      </c>
    </row>
    <row r="15" spans="1:4" x14ac:dyDescent="0.25">
      <c r="C15" t="s">
        <v>49</v>
      </c>
    </row>
    <row r="16" spans="1:4" x14ac:dyDescent="0.25">
      <c r="C16" t="s">
        <v>39</v>
      </c>
    </row>
    <row r="17" spans="1:10" x14ac:dyDescent="0.25">
      <c r="C17" t="s">
        <v>50</v>
      </c>
    </row>
    <row r="18" spans="1:10" x14ac:dyDescent="0.25">
      <c r="C18" s="14"/>
      <c r="D18" t="s">
        <v>51</v>
      </c>
    </row>
    <row r="19" spans="1:10" x14ac:dyDescent="0.25">
      <c r="C19" s="15"/>
    </row>
    <row r="20" spans="1:10" x14ac:dyDescent="0.25">
      <c r="B20" t="s">
        <v>52</v>
      </c>
    </row>
    <row r="22" spans="1:10" x14ac:dyDescent="0.25">
      <c r="B22" t="s">
        <v>54</v>
      </c>
    </row>
    <row r="25" spans="1:10" x14ac:dyDescent="0.25">
      <c r="A25" t="s">
        <v>56</v>
      </c>
      <c r="B25" s="8">
        <v>70</v>
      </c>
      <c r="C25" t="s">
        <v>55</v>
      </c>
    </row>
    <row r="26" spans="1:10" x14ac:dyDescent="0.25">
      <c r="A26" t="s">
        <v>57</v>
      </c>
      <c r="B26" s="8">
        <v>32</v>
      </c>
      <c r="C26" t="s">
        <v>55</v>
      </c>
    </row>
    <row r="28" spans="1:10" ht="18.75" x14ac:dyDescent="0.3">
      <c r="A28" s="2" t="s">
        <v>23</v>
      </c>
      <c r="B28" s="3"/>
      <c r="C28" s="4" t="s">
        <v>6</v>
      </c>
      <c r="D28" s="3"/>
      <c r="E28" s="3"/>
      <c r="F28" s="3"/>
      <c r="G28" s="4" t="s">
        <v>7</v>
      </c>
      <c r="H28" s="3"/>
      <c r="I28" s="3"/>
      <c r="J28" s="3"/>
    </row>
    <row r="29" spans="1:10" x14ac:dyDescent="0.25">
      <c r="A29" s="3" t="s">
        <v>1</v>
      </c>
      <c r="B29" s="3" t="s">
        <v>2</v>
      </c>
      <c r="C29" s="3" t="s">
        <v>3</v>
      </c>
      <c r="D29" s="3" t="s">
        <v>4</v>
      </c>
      <c r="E29" s="3" t="s">
        <v>5</v>
      </c>
      <c r="F29" s="3"/>
      <c r="G29" s="3" t="s">
        <v>3</v>
      </c>
      <c r="H29" s="3" t="s">
        <v>4</v>
      </c>
      <c r="I29" s="3" t="s">
        <v>5</v>
      </c>
      <c r="J29" s="3" t="s">
        <v>31</v>
      </c>
    </row>
    <row r="30" spans="1:10" x14ac:dyDescent="0.25">
      <c r="A30" s="3" t="s">
        <v>0</v>
      </c>
      <c r="B30" s="9">
        <v>61.7</v>
      </c>
      <c r="C30" s="5">
        <v>1</v>
      </c>
      <c r="D30" s="5">
        <f>B30*1/C30</f>
        <v>61.7</v>
      </c>
      <c r="E30" s="12">
        <f>D30*($B$25-$B$26)</f>
        <v>2344.6</v>
      </c>
      <c r="F30" s="3"/>
      <c r="G30" s="10">
        <v>7.5</v>
      </c>
      <c r="H30" s="5">
        <f>B30*1/G30</f>
        <v>8.2266666666666666</v>
      </c>
      <c r="I30" s="12">
        <f>($B$25-$B$26)*H30</f>
        <v>312.61333333333334</v>
      </c>
      <c r="J30" s="7">
        <f>(E30-I30)/E30</f>
        <v>0.8666666666666667</v>
      </c>
    </row>
    <row r="31" spans="1:10" x14ac:dyDescent="0.25">
      <c r="A31" s="3" t="s">
        <v>9</v>
      </c>
      <c r="B31" s="9">
        <v>55.5</v>
      </c>
      <c r="C31" s="5">
        <v>1</v>
      </c>
      <c r="D31" s="5">
        <f t="shared" ref="D31:D40" si="0">B31*1/C31</f>
        <v>55.5</v>
      </c>
      <c r="E31" s="12">
        <f>D31*($B$25-$B$26)</f>
        <v>2109</v>
      </c>
      <c r="F31" s="3"/>
      <c r="G31" s="10">
        <v>8.0500000000000007</v>
      </c>
      <c r="H31" s="5">
        <f t="shared" ref="H31:H40" si="1">B31*1/G31</f>
        <v>6.8944099378881978</v>
      </c>
      <c r="I31" s="12">
        <f>($B$25-$B$26)*H31</f>
        <v>261.98757763975152</v>
      </c>
      <c r="J31" s="7">
        <f t="shared" ref="J31:J37" si="2">(E31-I31)/E31</f>
        <v>0.87577639751552794</v>
      </c>
    </row>
    <row r="32" spans="1:10" x14ac:dyDescent="0.25">
      <c r="A32" s="3" t="s">
        <v>10</v>
      </c>
      <c r="B32" s="9">
        <v>83.3</v>
      </c>
      <c r="C32" s="5">
        <v>1</v>
      </c>
      <c r="D32" s="5">
        <f t="shared" si="0"/>
        <v>83.3</v>
      </c>
      <c r="E32" s="12">
        <f>D32*($B$25-$B$26)</f>
        <v>3165.4</v>
      </c>
      <c r="F32" s="3"/>
      <c r="G32" s="10">
        <v>8.0500000000000007</v>
      </c>
      <c r="H32" s="5">
        <f t="shared" si="1"/>
        <v>10.34782608695652</v>
      </c>
      <c r="I32" s="12">
        <f>($B$25-$B$26)*H32</f>
        <v>393.21739130434776</v>
      </c>
      <c r="J32" s="7">
        <f t="shared" si="2"/>
        <v>0.87577639751552805</v>
      </c>
    </row>
    <row r="33" spans="1:10" x14ac:dyDescent="0.25">
      <c r="A33" s="3" t="s">
        <v>20</v>
      </c>
      <c r="B33" s="9">
        <v>11.7</v>
      </c>
      <c r="C33" s="5">
        <v>1</v>
      </c>
      <c r="D33" s="5">
        <f>B33*1/C33</f>
        <v>11.7</v>
      </c>
      <c r="E33" s="12">
        <f>D33*($B$25-$B$26)</f>
        <v>444.59999999999997</v>
      </c>
      <c r="F33" s="3"/>
      <c r="G33" s="10">
        <v>3</v>
      </c>
      <c r="H33" s="5">
        <f t="shared" si="1"/>
        <v>3.9</v>
      </c>
      <c r="I33" s="12">
        <f>($B$25-$B$26)*H33</f>
        <v>148.19999999999999</v>
      </c>
      <c r="J33" s="7">
        <f t="shared" si="2"/>
        <v>0.66666666666666663</v>
      </c>
    </row>
    <row r="34" spans="1:10" x14ac:dyDescent="0.25">
      <c r="A34" s="3" t="s">
        <v>18</v>
      </c>
      <c r="B34" s="9">
        <v>25.5</v>
      </c>
      <c r="C34" s="5">
        <v>1.5</v>
      </c>
      <c r="D34" s="5">
        <f t="shared" si="0"/>
        <v>17</v>
      </c>
      <c r="E34" s="12">
        <f>D34*($B$25-$B$26)</f>
        <v>646</v>
      </c>
      <c r="F34" s="3"/>
      <c r="G34" s="10">
        <v>8.0500000000000007</v>
      </c>
      <c r="H34" s="5">
        <f t="shared" si="1"/>
        <v>3.1677018633540368</v>
      </c>
      <c r="I34" s="12">
        <f>($B$25-$B$26)*H34</f>
        <v>120.3726708074534</v>
      </c>
      <c r="J34" s="7">
        <f t="shared" si="2"/>
        <v>0.81366459627329191</v>
      </c>
    </row>
    <row r="35" spans="1:10" x14ac:dyDescent="0.25">
      <c r="A35" s="3" t="s">
        <v>19</v>
      </c>
      <c r="B35" s="9">
        <v>25</v>
      </c>
      <c r="C35" s="5">
        <v>1.5</v>
      </c>
      <c r="D35" s="5">
        <f t="shared" si="0"/>
        <v>16.666666666666668</v>
      </c>
      <c r="E35" s="12">
        <f>D35*($B$25-$B$26)</f>
        <v>633.33333333333337</v>
      </c>
      <c r="F35" s="3"/>
      <c r="G35" s="10">
        <v>8.0500000000000007</v>
      </c>
      <c r="H35" s="5">
        <f t="shared" si="1"/>
        <v>3.1055900621118009</v>
      </c>
      <c r="I35" s="12">
        <f>($B$25-$B$26)*H35</f>
        <v>118.01242236024844</v>
      </c>
      <c r="J35" s="7">
        <f t="shared" si="2"/>
        <v>0.81366459627329191</v>
      </c>
    </row>
    <row r="36" spans="1:10" x14ac:dyDescent="0.25">
      <c r="A36" s="3" t="s">
        <v>21</v>
      </c>
      <c r="B36" s="9">
        <v>8</v>
      </c>
      <c r="C36" s="5">
        <v>1</v>
      </c>
      <c r="D36" s="5">
        <f t="shared" si="0"/>
        <v>8</v>
      </c>
      <c r="E36" s="12">
        <f>D36*($B$25-$B$26)</f>
        <v>304</v>
      </c>
      <c r="F36" s="3"/>
      <c r="G36" s="10">
        <v>3</v>
      </c>
      <c r="H36" s="5">
        <f t="shared" si="1"/>
        <v>2.6666666666666665</v>
      </c>
      <c r="I36" s="12">
        <f>($B$25-$B$26)*H36</f>
        <v>101.33333333333333</v>
      </c>
      <c r="J36" s="7">
        <f t="shared" si="2"/>
        <v>0.66666666666666674</v>
      </c>
    </row>
    <row r="37" spans="1:10" x14ac:dyDescent="0.25">
      <c r="A37" s="3" t="s">
        <v>24</v>
      </c>
      <c r="B37" s="9">
        <v>1.4</v>
      </c>
      <c r="C37" s="5">
        <v>1</v>
      </c>
      <c r="D37" s="5">
        <f t="shared" si="0"/>
        <v>1.4</v>
      </c>
      <c r="E37" s="12">
        <f>D37*($B$25-$B$26)</f>
        <v>53.199999999999996</v>
      </c>
      <c r="F37" s="3"/>
      <c r="G37" s="10">
        <v>1</v>
      </c>
      <c r="H37" s="5">
        <f t="shared" si="1"/>
        <v>1.4</v>
      </c>
      <c r="I37" s="12">
        <f>($B$25-$B$26)*H37</f>
        <v>53.199999999999996</v>
      </c>
      <c r="J37" s="7">
        <f t="shared" si="2"/>
        <v>0</v>
      </c>
    </row>
    <row r="38" spans="1:10" ht="18.75" x14ac:dyDescent="0.3">
      <c r="A38" s="2" t="s">
        <v>22</v>
      </c>
      <c r="B38" s="11"/>
      <c r="C38" s="5"/>
      <c r="D38" s="5"/>
      <c r="E38" s="6"/>
      <c r="F38" s="3"/>
      <c r="G38" s="5"/>
      <c r="H38" s="5"/>
      <c r="I38" s="6"/>
      <c r="J38" s="6"/>
    </row>
    <row r="39" spans="1:10" x14ac:dyDescent="0.25">
      <c r="A39" s="3" t="s">
        <v>28</v>
      </c>
      <c r="B39" s="9">
        <v>27.3</v>
      </c>
      <c r="C39" s="5">
        <v>1</v>
      </c>
      <c r="D39" s="5">
        <f t="shared" si="0"/>
        <v>27.3</v>
      </c>
      <c r="E39" s="12">
        <f>D39*($B$25-$B$26)</f>
        <v>1037.4000000000001</v>
      </c>
      <c r="F39" s="3"/>
      <c r="G39" s="10">
        <v>3</v>
      </c>
      <c r="H39" s="5">
        <f t="shared" si="1"/>
        <v>9.1</v>
      </c>
      <c r="I39" s="12">
        <f>($B$25-$B$26)*H39</f>
        <v>345.8</v>
      </c>
      <c r="J39" s="7">
        <f t="shared" ref="J39:J40" si="3">(E39-I39)/E39</f>
        <v>0.66666666666666674</v>
      </c>
    </row>
    <row r="40" spans="1:10" x14ac:dyDescent="0.25">
      <c r="A40" s="3" t="s">
        <v>29</v>
      </c>
      <c r="B40" s="9">
        <v>30</v>
      </c>
      <c r="C40" s="5">
        <v>3</v>
      </c>
      <c r="D40" s="5">
        <f t="shared" si="0"/>
        <v>10</v>
      </c>
      <c r="E40" s="12">
        <f>D40*($B$25-$B$26)</f>
        <v>380</v>
      </c>
      <c r="F40" s="3"/>
      <c r="G40" s="10">
        <v>3</v>
      </c>
      <c r="H40" s="5">
        <f t="shared" si="1"/>
        <v>10</v>
      </c>
      <c r="I40" s="12">
        <f>($B$25-$B$26)*H40</f>
        <v>380</v>
      </c>
      <c r="J40" s="7">
        <f t="shared" si="3"/>
        <v>0</v>
      </c>
    </row>
    <row r="41" spans="1:10" x14ac:dyDescent="0.25">
      <c r="A41" s="3"/>
      <c r="B41" s="3"/>
      <c r="C41" s="5"/>
      <c r="D41" s="5"/>
      <c r="E41" s="6"/>
      <c r="F41" s="3"/>
      <c r="G41" s="5"/>
      <c r="H41" s="5"/>
      <c r="I41" s="6"/>
      <c r="J41" s="6"/>
    </row>
    <row r="42" spans="1:10" x14ac:dyDescent="0.25">
      <c r="A42" s="3"/>
      <c r="B42" s="3"/>
      <c r="C42" s="5"/>
      <c r="D42" s="5"/>
      <c r="E42" s="6"/>
      <c r="F42" s="3"/>
      <c r="G42" s="5"/>
      <c r="H42" s="5"/>
      <c r="I42" s="6"/>
      <c r="J42" s="6"/>
    </row>
    <row r="43" spans="1:10" x14ac:dyDescent="0.25">
      <c r="A43" s="3" t="s">
        <v>25</v>
      </c>
      <c r="B43" s="3" t="s">
        <v>27</v>
      </c>
      <c r="C43" s="5" t="s">
        <v>26</v>
      </c>
      <c r="D43" s="5"/>
      <c r="E43" s="6" t="s">
        <v>5</v>
      </c>
      <c r="F43" s="3"/>
      <c r="G43" s="5" t="s">
        <v>26</v>
      </c>
      <c r="H43" s="5"/>
      <c r="I43" s="6" t="s">
        <v>5</v>
      </c>
      <c r="J43" s="6" t="s">
        <v>8</v>
      </c>
    </row>
    <row r="44" spans="1:10" x14ac:dyDescent="0.25">
      <c r="A44" s="3" t="s">
        <v>30</v>
      </c>
      <c r="B44" s="9">
        <v>550</v>
      </c>
      <c r="C44" s="5">
        <v>0.5</v>
      </c>
      <c r="D44" s="5"/>
      <c r="E44" s="12">
        <f>(B25-B26)*B44*C44*0.07*0.24</f>
        <v>175.56000000000003</v>
      </c>
      <c r="F44" s="3"/>
      <c r="G44" s="10">
        <v>0.5</v>
      </c>
      <c r="H44" s="5"/>
      <c r="I44" s="12">
        <f>(B25-B26)*B44*G44*0.07*0.24</f>
        <v>175.56000000000003</v>
      </c>
      <c r="J44" s="7">
        <f>(E44-I44)/E44</f>
        <v>0</v>
      </c>
    </row>
    <row r="45" spans="1:10" x14ac:dyDescent="0.25">
      <c r="A45" s="3"/>
      <c r="B45" s="3"/>
      <c r="C45" s="3"/>
      <c r="D45" s="3"/>
      <c r="E45" s="6"/>
      <c r="F45" s="3"/>
      <c r="G45" s="3"/>
      <c r="H45" s="3"/>
      <c r="I45" s="6"/>
      <c r="J45" s="6"/>
    </row>
    <row r="46" spans="1:10" x14ac:dyDescent="0.25">
      <c r="A46" s="3"/>
      <c r="B46" s="3"/>
      <c r="C46" s="3"/>
      <c r="D46" s="3"/>
      <c r="E46" s="6"/>
      <c r="F46" s="3"/>
      <c r="G46" s="3"/>
      <c r="H46" s="3"/>
      <c r="I46" s="6"/>
      <c r="J46" s="6"/>
    </row>
    <row r="47" spans="1:10" x14ac:dyDescent="0.25">
      <c r="A47" s="3" t="s">
        <v>33</v>
      </c>
      <c r="B47" s="3"/>
      <c r="C47" s="3"/>
      <c r="D47" s="3"/>
      <c r="E47" s="12">
        <f>SUM(E30:E37,E39:E40,E44)</f>
        <v>11293.093333333334</v>
      </c>
      <c r="F47" s="3"/>
      <c r="G47" s="3"/>
      <c r="H47" s="3"/>
      <c r="I47" s="12">
        <f>SUM(I30:I37,I39:I40,I44)</f>
        <v>2410.2967287784677</v>
      </c>
      <c r="J47" s="7">
        <f>(E47-I47)/E47</f>
        <v>0.78656895346254707</v>
      </c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6"/>
      <c r="J48" s="6"/>
    </row>
    <row r="49" spans="1:13" x14ac:dyDescent="0.25">
      <c r="A49" s="3" t="s">
        <v>32</v>
      </c>
      <c r="B49" s="3"/>
      <c r="C49" s="3"/>
      <c r="D49" s="3"/>
      <c r="E49" s="13">
        <f>E47/92000/0.7</f>
        <v>0.17535859213250521</v>
      </c>
      <c r="F49" s="3"/>
      <c r="G49" s="3"/>
      <c r="H49" s="3"/>
      <c r="I49" s="13">
        <f>I47/92000/0.7</f>
        <v>3.7426967838174965E-2</v>
      </c>
      <c r="J49" s="7">
        <f>(E49-I49)/E49</f>
        <v>0.78656895346254707</v>
      </c>
      <c r="M49" t="s">
        <v>53</v>
      </c>
    </row>
    <row r="52" spans="1:13" x14ac:dyDescent="0.25">
      <c r="A52" t="s">
        <v>58</v>
      </c>
    </row>
    <row r="82" spans="1:1" x14ac:dyDescent="0.25">
      <c r="A82" t="s">
        <v>11</v>
      </c>
    </row>
    <row r="83" spans="1:1" x14ac:dyDescent="0.25">
      <c r="A83" t="s">
        <v>12</v>
      </c>
    </row>
    <row r="84" spans="1:1" x14ac:dyDescent="0.25">
      <c r="A84" t="s">
        <v>13</v>
      </c>
    </row>
    <row r="85" spans="1:1" x14ac:dyDescent="0.25">
      <c r="A85" t="s">
        <v>14</v>
      </c>
    </row>
    <row r="86" spans="1:1" ht="15.75" x14ac:dyDescent="0.25">
      <c r="A86" s="1" t="s">
        <v>15</v>
      </c>
    </row>
    <row r="87" spans="1:1" x14ac:dyDescent="0.25">
      <c r="A87" t="s">
        <v>40</v>
      </c>
    </row>
    <row r="88" spans="1:1" x14ac:dyDescent="0.25">
      <c r="A88" t="s">
        <v>41</v>
      </c>
    </row>
    <row r="89" spans="1:1" x14ac:dyDescent="0.25">
      <c r="A89" t="s">
        <v>42</v>
      </c>
    </row>
    <row r="90" spans="1:1" x14ac:dyDescent="0.25">
      <c r="A90" t="s">
        <v>59</v>
      </c>
    </row>
    <row r="91" spans="1:1" x14ac:dyDescent="0.25">
      <c r="A91" t="s">
        <v>60</v>
      </c>
    </row>
    <row r="93" spans="1:1" ht="15.75" x14ac:dyDescent="0.25">
      <c r="A93" s="1" t="s">
        <v>16</v>
      </c>
    </row>
    <row r="94" spans="1:1" x14ac:dyDescent="0.25">
      <c r="A94" t="s">
        <v>17</v>
      </c>
    </row>
    <row r="97" spans="1:1" x14ac:dyDescent="0.25">
      <c r="A97" t="s">
        <v>61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dcterms:created xsi:type="dcterms:W3CDTF">2014-12-15T15:48:19Z</dcterms:created>
  <dcterms:modified xsi:type="dcterms:W3CDTF">2014-12-16T01:53:15Z</dcterms:modified>
</cp:coreProperties>
</file>