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<sst xmlns="http://schemas.openxmlformats.org/spreadsheetml/2006/main" count="40" uniqueCount="27">
  <si>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Wood Stove Efficiency Calculator</t>
  </si>
  <si>
    <t>w/sec.</t>
  </si>
  <si>
    <t>w/cat</t>
  </si>
  <si>
    <t>Wood Weight</t>
  </si>
  <si>
    <t>Wood BTU</t>
  </si>
  <si>
    <t>BTU lost</t>
  </si>
  <si>
    <t>Efficiency</t>
  </si>
  <si>
    <t>Comb. Eff.</t>
  </si>
  <si>
    <t>Overall. Eff.</t>
  </si>
  <si>
    <t>Time</t>
  </si>
  <si>
    <t>T inside</t>
  </si>
  <si>
    <t>T garage</t>
  </si>
  <si>
    <t>T outside</t>
  </si>
  <si>
    <t>T flue</t>
  </si>
  <si>
    <t>Flow flue (veloc. ft/min)</t>
  </si>
  <si>
    <t>Stove temp.</t>
  </si>
  <si>
    <t>C</t>
  </si>
  <si>
    <t>q</t>
  </si>
  <si>
    <t>Q per min.</t>
  </si>
  <si>
    <t>Q chim/half hr</t>
  </si>
  <si>
    <t>Q tot per half hr.</t>
  </si>
  <si>
    <t>T cat box</t>
  </si>
  <si>
    <t>T cat</t>
  </si>
  <si>
    <t>Active?</t>
  </si>
  <si>
    <t>N</t>
  </si>
  <si>
    <t>&gt;500</t>
  </si>
  <si>
    <t>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</si>
</sst>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"/>
    <numFmt numFmtId="167" formatCode="HH:MM:SS\ AM/PM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5" sqref="C5"/>
    </sheetView>
  </sheetViews>
  <sheetFormatPr defaultColWidth="12.57421875" defaultRowHeight="12.75"/>
  <cols>
    <col min="1" max="2" width="11.57421875" style="1" customWidth="1"/>
    <col min="3" max="4" width="11.57421875" style="2" customWidth="1"/>
    <col min="5" max="5" width="11.57421875" style="1" customWidth="1"/>
    <col min="6" max="6" width="20.28125" style="1" customWidth="1"/>
    <col min="7" max="7" width="11.57421875" style="1" customWidth="1"/>
    <col min="8" max="10" width="11.57421875" style="2" customWidth="1"/>
    <col min="11" max="11" width="12.7109375" style="2" customWidth="1"/>
    <col min="12" max="12" width="14.421875" style="2" customWidth="1"/>
    <col min="13" max="13" width="11.57421875" style="1" customWidth="1"/>
    <col min="14" max="14" width="11.57421875" style="3" customWidth="1"/>
    <col min="15" max="15" width="11.57421875" style="1" customWidth="1"/>
    <col min="16" max="16384" width="11.57421875" style="0" customWidth="1"/>
  </cols>
  <sheetData>
    <row r="1" spans="4:10" ht="12.75">
      <c r="D1" s="4" t="s">
        <v>0</v>
      </c>
      <c r="G1" s="5">
        <v>40608</v>
      </c>
      <c r="H1" s="6"/>
      <c r="I1" s="6" t="s">
        <v>1</v>
      </c>
      <c r="J1" s="6" t="s">
        <v>2</v>
      </c>
    </row>
    <row r="4" spans="1:6" ht="12.75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 t="s">
        <v>8</v>
      </c>
    </row>
    <row r="5" spans="1:6" ht="12.75">
      <c r="A5" s="1">
        <v>40.6</v>
      </c>
      <c r="B5" s="1">
        <f>(A5)*6900</f>
        <v>280140</v>
      </c>
      <c r="C5" s="2">
        <f>SUM(L8:L29)</f>
        <v>48174.28700176</v>
      </c>
      <c r="D5" s="2">
        <f>(((B5)-(C5))/(B5))*100</f>
        <v>82.80349575149569</v>
      </c>
      <c r="E5" s="1">
        <v>93</v>
      </c>
      <c r="F5" s="2">
        <f>(D5/100*E5/100)*100</f>
        <v>77.00725104889099</v>
      </c>
    </row>
    <row r="7" spans="1:15" ht="12.75">
      <c r="A7" s="7" t="s">
        <v>9</v>
      </c>
      <c r="B7" s="7" t="s">
        <v>10</v>
      </c>
      <c r="C7" s="8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20</v>
      </c>
      <c r="M7" s="7" t="s">
        <v>21</v>
      </c>
      <c r="N7" s="7" t="s">
        <v>22</v>
      </c>
      <c r="O7" s="7" t="s">
        <v>23</v>
      </c>
    </row>
    <row r="8" spans="1:15" ht="12.75">
      <c r="A8" s="9">
        <v>0.4479166666666667</v>
      </c>
      <c r="B8" s="1">
        <v>56</v>
      </c>
      <c r="C8" s="2">
        <v>36</v>
      </c>
      <c r="D8" s="2">
        <v>31</v>
      </c>
      <c r="E8" s="1">
        <v>124</v>
      </c>
      <c r="F8" s="1">
        <v>136</v>
      </c>
      <c r="G8" s="1">
        <v>225</v>
      </c>
      <c r="H8" s="2">
        <f>(1.9-(0.002*(E8)))*0.01</f>
        <v>0.01652</v>
      </c>
      <c r="I8" s="2">
        <f>(H8)*((E8)-(B8))</f>
        <v>1.12336</v>
      </c>
      <c r="J8" s="2">
        <f>0.4444*((F8))*(I8)</f>
        <v>67.894081024</v>
      </c>
      <c r="K8" s="2">
        <f>((2*5*((E8)-(C8)))+(2.67*4*((E8)-(C8)))+(2.67*4*((E8)-(D8))))/2</f>
        <v>1406.54</v>
      </c>
      <c r="L8" s="2">
        <f>(30*(J8))+(K8)</f>
        <v>3443.36243072</v>
      </c>
      <c r="M8" s="1">
        <v>357</v>
      </c>
      <c r="N8" s="3">
        <v>500</v>
      </c>
      <c r="O8" s="1" t="s">
        <v>24</v>
      </c>
    </row>
    <row r="9" spans="1:15" ht="12.75">
      <c r="A9" s="9">
        <v>0.96875</v>
      </c>
      <c r="B9" s="1">
        <v>56</v>
      </c>
      <c r="C9" s="2">
        <v>33</v>
      </c>
      <c r="D9" s="2">
        <v>32</v>
      </c>
      <c r="E9" s="1">
        <v>182</v>
      </c>
      <c r="F9" s="1">
        <v>112</v>
      </c>
      <c r="G9" s="1">
        <v>380</v>
      </c>
      <c r="H9" s="2">
        <f>(1.9-(0.002*(E9)))*0.01</f>
        <v>0.01536</v>
      </c>
      <c r="I9" s="2">
        <f>(H9)*((E9)-(B9))</f>
        <v>1.93536</v>
      </c>
      <c r="J9" s="2">
        <f>0.4444*((F9))*(I9)</f>
        <v>96.32828620800001</v>
      </c>
      <c r="K9" s="2">
        <f>((2*5*((E9)-(C9)))+(2.67*4*((E9)-(C9)))+(2.67*4*((E9)-(D9))))/2</f>
        <v>2341.66</v>
      </c>
      <c r="L9" s="2">
        <f>(30*(J9))+(K9)</f>
        <v>5231.50858624</v>
      </c>
      <c r="M9" s="1" t="s">
        <v>25</v>
      </c>
      <c r="N9" s="3">
        <v>1680</v>
      </c>
      <c r="O9" s="1" t="s">
        <v>26</v>
      </c>
    </row>
    <row r="10" spans="1:15" ht="12.75">
      <c r="A10" s="9">
        <v>0.9895833333333334</v>
      </c>
      <c r="B10" s="1">
        <v>56</v>
      </c>
      <c r="C10" s="2">
        <v>31</v>
      </c>
      <c r="D10" s="2">
        <v>28</v>
      </c>
      <c r="E10" s="1">
        <v>163</v>
      </c>
      <c r="F10" s="1">
        <v>124</v>
      </c>
      <c r="G10" s="1">
        <v>475</v>
      </c>
      <c r="H10" s="2">
        <f>(1.9-(0.002*(E10)))*0.01</f>
        <v>0.01574</v>
      </c>
      <c r="I10" s="2">
        <f>(H10)*((E10)-(B10))</f>
        <v>1.68418</v>
      </c>
      <c r="J10" s="2">
        <f>0.4444*((F10))*(I10)</f>
        <v>92.807749408</v>
      </c>
      <c r="K10" s="2">
        <f>((2*5*((E10)-(C10)))+(2.67*4*((E10)-(C10)))+(2.67*4*((E10)-(D10))))/2</f>
        <v>2085.78</v>
      </c>
      <c r="L10" s="2">
        <f>(30*(J10))+(K10)</f>
        <v>4870.01248224</v>
      </c>
      <c r="M10" s="1" t="s">
        <v>25</v>
      </c>
      <c r="N10" s="3">
        <v>1450</v>
      </c>
      <c r="O10" s="1" t="s">
        <v>26</v>
      </c>
    </row>
    <row r="11" spans="1:15" ht="12.75">
      <c r="A11" s="9">
        <v>0.5104166666666666</v>
      </c>
      <c r="B11" s="1">
        <v>56</v>
      </c>
      <c r="C11" s="2">
        <v>31</v>
      </c>
      <c r="D11" s="2">
        <v>28</v>
      </c>
      <c r="E11" s="1">
        <v>163</v>
      </c>
      <c r="F11" s="1">
        <v>124</v>
      </c>
      <c r="H11" s="2">
        <f>(1.9-(0.002*(E11)))*0.01</f>
        <v>0.01574</v>
      </c>
      <c r="I11" s="2">
        <f>(H11)*((E11)-(B11))</f>
        <v>1.68418</v>
      </c>
      <c r="J11" s="2">
        <f>0.4444*((F11))*(I11)</f>
        <v>92.807749408</v>
      </c>
      <c r="K11" s="2">
        <f>((2*5*((E11)-(C11)))+(2.67*4*((E11)-(C11)))+(2.67*4*((E11)-(D11))))/2</f>
        <v>2085.78</v>
      </c>
      <c r="L11" s="2">
        <f>(30*(J11))+(K11)</f>
        <v>4870.01248224</v>
      </c>
      <c r="O11" s="1" t="s">
        <v>26</v>
      </c>
    </row>
    <row r="12" spans="1:15" ht="12.75">
      <c r="A12" s="9">
        <v>0.53125</v>
      </c>
      <c r="B12" s="1">
        <v>56</v>
      </c>
      <c r="C12" s="2">
        <v>32</v>
      </c>
      <c r="D12" s="2">
        <v>30</v>
      </c>
      <c r="E12" s="1">
        <v>172</v>
      </c>
      <c r="F12" s="1">
        <v>87</v>
      </c>
      <c r="G12" s="1">
        <v>480</v>
      </c>
      <c r="H12" s="2">
        <f>(1.9-(0.002*(E12)))*0.01</f>
        <v>0.015560000000000001</v>
      </c>
      <c r="I12" s="2">
        <f>(H12)*((E12)-(B12))</f>
        <v>1.8049600000000001</v>
      </c>
      <c r="J12" s="2">
        <f>0.4444*((F12))*(I12)</f>
        <v>69.78480748800001</v>
      </c>
      <c r="K12" s="2">
        <f>((2*5*((E12)-(C12)))+(2.67*4*((E12)-(C12)))+(2.67*4*((E12)-(D12))))/2</f>
        <v>2205.88</v>
      </c>
      <c r="L12" s="2">
        <f>(30*(J12))+(K12)</f>
        <v>4299.424224640001</v>
      </c>
      <c r="M12" s="1">
        <v>514</v>
      </c>
      <c r="N12" s="3">
        <v>1300</v>
      </c>
      <c r="O12" s="1" t="s">
        <v>26</v>
      </c>
    </row>
    <row r="13" spans="1:15" ht="12.75">
      <c r="A13" s="9">
        <v>0.052083333333333336</v>
      </c>
      <c r="B13" s="1">
        <v>57</v>
      </c>
      <c r="C13" s="2">
        <v>31</v>
      </c>
      <c r="D13" s="2">
        <v>30</v>
      </c>
      <c r="E13" s="1">
        <v>167</v>
      </c>
      <c r="F13" s="1">
        <v>99</v>
      </c>
      <c r="G13" s="1">
        <v>500</v>
      </c>
      <c r="H13" s="2">
        <f>(1.9-(0.002*(E13)))*0.01</f>
        <v>0.01566</v>
      </c>
      <c r="I13" s="2">
        <f>(H13)*((E13)-(B13))</f>
        <v>1.7226000000000001</v>
      </c>
      <c r="J13" s="2">
        <f>0.4444*((F13))*(I13)</f>
        <v>75.78682056000001</v>
      </c>
      <c r="K13" s="2">
        <f>((2*5*((E13)-(C13)))+(2.67*4*((E13)-(C13)))+(2.67*4*((E13)-(D13))))/2</f>
        <v>2137.8199999999997</v>
      </c>
      <c r="L13" s="2">
        <f>(30*(J13))+(K13)</f>
        <v>4411.4246168</v>
      </c>
      <c r="M13" s="1">
        <v>455</v>
      </c>
      <c r="N13" s="3">
        <v>1150</v>
      </c>
      <c r="O13" s="1" t="s">
        <v>26</v>
      </c>
    </row>
    <row r="14" spans="1:15" ht="12.75">
      <c r="A14" s="9">
        <v>0.07291666666666667</v>
      </c>
      <c r="B14" s="1">
        <v>57</v>
      </c>
      <c r="C14" s="2">
        <v>29</v>
      </c>
      <c r="D14" s="2">
        <v>28</v>
      </c>
      <c r="E14" s="1">
        <v>156</v>
      </c>
      <c r="F14" s="1">
        <v>74</v>
      </c>
      <c r="G14" s="1">
        <v>475</v>
      </c>
      <c r="H14" s="2">
        <f>(1.9-(0.002*(E14)))*0.01</f>
        <v>0.015880000000000002</v>
      </c>
      <c r="I14" s="2">
        <f>(H14)*((E14)-(B14))</f>
        <v>1.5721200000000002</v>
      </c>
      <c r="J14" s="2">
        <f>0.4444*((F14))*(I14)</f>
        <v>51.700109472000015</v>
      </c>
      <c r="K14" s="2">
        <f>((2*5*((E14)-(C14)))+(2.67*4*((E14)-(C14)))+(2.67*4*((E14)-(D14))))/2</f>
        <v>1996.6999999999998</v>
      </c>
      <c r="L14" s="2">
        <f>(30*(J14))+(K14)</f>
        <v>3547.7032841600003</v>
      </c>
      <c r="M14" s="1">
        <v>420</v>
      </c>
      <c r="N14" s="3">
        <v>1125</v>
      </c>
      <c r="O14" s="1" t="s">
        <v>26</v>
      </c>
    </row>
    <row r="15" spans="1:15" ht="12.75">
      <c r="A15" s="9">
        <v>0.09375</v>
      </c>
      <c r="B15" s="1">
        <v>57</v>
      </c>
      <c r="C15" s="2">
        <v>28</v>
      </c>
      <c r="D15" s="2">
        <v>29</v>
      </c>
      <c r="E15" s="1">
        <v>152</v>
      </c>
      <c r="F15" s="1">
        <v>87</v>
      </c>
      <c r="G15" s="1">
        <v>450</v>
      </c>
      <c r="H15" s="2">
        <f>(1.9-(0.002*(E15)))*0.01</f>
        <v>0.015960000000000002</v>
      </c>
      <c r="I15" s="2">
        <f>(H15)*((E15)-(B15))</f>
        <v>1.5162000000000002</v>
      </c>
      <c r="J15" s="2">
        <f>0.4444*((F15))*(I15)</f>
        <v>58.620537360000014</v>
      </c>
      <c r="K15" s="2">
        <f>((2*5*((E15)-(C15)))+(2.67*4*((E15)-(C15)))+(2.67*4*((E15)-(D15))))/2</f>
        <v>1938.9799999999998</v>
      </c>
      <c r="L15" s="2">
        <f>(30*(J15))+(K15)</f>
        <v>3697.5961208</v>
      </c>
      <c r="M15" s="1">
        <v>392</v>
      </c>
      <c r="N15" s="3">
        <v>1000</v>
      </c>
      <c r="O15" s="1" t="s">
        <v>26</v>
      </c>
    </row>
    <row r="16" spans="1:15" ht="12.75">
      <c r="A16" s="9">
        <v>0.11458333333333333</v>
      </c>
      <c r="B16" s="1">
        <v>57</v>
      </c>
      <c r="C16" s="2">
        <v>29</v>
      </c>
      <c r="D16" s="2">
        <v>32</v>
      </c>
      <c r="E16" s="1">
        <v>149</v>
      </c>
      <c r="F16" s="1">
        <v>62</v>
      </c>
      <c r="G16" s="1">
        <v>425</v>
      </c>
      <c r="H16" s="2">
        <f>(1.9-(0.002*(E16)))*0.01</f>
        <v>0.01602</v>
      </c>
      <c r="I16" s="2">
        <f>(H16)*((E16)-(B16))</f>
        <v>1.47384</v>
      </c>
      <c r="J16" s="2">
        <f>0.4444*((F16))*(I16)</f>
        <v>40.608418752000006</v>
      </c>
      <c r="K16" s="2">
        <f>((2*5*((E16)-(C16)))+(2.67*4*((E16)-(C16)))+(2.67*4*((E16)-(D16))))/2</f>
        <v>1865.58</v>
      </c>
      <c r="L16" s="2">
        <f>(30*(J16))+(K16)</f>
        <v>3083.83256256</v>
      </c>
      <c r="M16" s="1">
        <v>338</v>
      </c>
      <c r="N16" s="3">
        <v>825</v>
      </c>
      <c r="O16" s="1" t="s">
        <v>26</v>
      </c>
    </row>
    <row r="17" spans="1:15" ht="12.75">
      <c r="A17" s="9">
        <v>0.13541666666666666</v>
      </c>
      <c r="B17" s="1">
        <v>57</v>
      </c>
      <c r="C17" s="2">
        <v>27</v>
      </c>
      <c r="D17" s="2">
        <v>28</v>
      </c>
      <c r="E17" s="1">
        <v>140</v>
      </c>
      <c r="F17" s="1">
        <v>49</v>
      </c>
      <c r="G17" s="1">
        <v>375</v>
      </c>
      <c r="H17" s="2">
        <f>(1.9-(0.002*(E17)))*0.01</f>
        <v>0.016200000000000003</v>
      </c>
      <c r="I17" s="2">
        <f>(H17)*((E17)-(B17))</f>
        <v>1.3446000000000002</v>
      </c>
      <c r="J17" s="2">
        <f>0.4444*((F17))*(I17)</f>
        <v>29.279471760000007</v>
      </c>
      <c r="K17" s="2">
        <f>((2*5*((E17)-(C17)))+(2.67*4*((E17)-(C17)))+(2.67*4*((E17)-(D17))))/2</f>
        <v>1766.5</v>
      </c>
      <c r="L17" s="2">
        <f>(30*(J17))+(K17)</f>
        <v>2644.8841528000003</v>
      </c>
      <c r="M17" s="1">
        <v>294</v>
      </c>
      <c r="N17" s="3">
        <v>700</v>
      </c>
      <c r="O17" s="1" t="s">
        <v>26</v>
      </c>
    </row>
    <row r="18" spans="1:15" ht="12.75">
      <c r="A18" s="9">
        <v>0.15625</v>
      </c>
      <c r="B18" s="1">
        <v>58</v>
      </c>
      <c r="C18" s="2">
        <v>31</v>
      </c>
      <c r="D18" s="2">
        <v>30</v>
      </c>
      <c r="E18" s="1">
        <v>128</v>
      </c>
      <c r="F18" s="1">
        <v>74</v>
      </c>
      <c r="G18" s="1">
        <v>325</v>
      </c>
      <c r="H18" s="2">
        <f>(1.9-(0.002*(E18)))*0.01</f>
        <v>0.016440000000000003</v>
      </c>
      <c r="I18" s="2">
        <f>(H18)*((E18)-(B18))</f>
        <v>1.1508000000000003</v>
      </c>
      <c r="J18" s="2">
        <f>0.4444*((F18))*(I18)</f>
        <v>37.844748480000014</v>
      </c>
      <c r="K18" s="2">
        <f>((2*5*((E18)-(C18)))+(2.67*4*((E18)-(C18)))+(2.67*4*((E18)-(D18))))/2</f>
        <v>1526.3</v>
      </c>
      <c r="L18" s="2">
        <f>(30*(J18))+(K18)</f>
        <v>2661.6424544</v>
      </c>
      <c r="M18" s="1">
        <v>257</v>
      </c>
      <c r="N18" s="3">
        <v>550</v>
      </c>
      <c r="O18" s="1" t="s">
        <v>26</v>
      </c>
    </row>
    <row r="19" spans="1:15" ht="12.75">
      <c r="A19" s="9">
        <v>0.17708333333333334</v>
      </c>
      <c r="B19" s="1">
        <v>58</v>
      </c>
      <c r="C19" s="2">
        <v>30</v>
      </c>
      <c r="D19" s="2">
        <v>30</v>
      </c>
      <c r="E19" s="1">
        <v>128</v>
      </c>
      <c r="F19" s="1">
        <v>49</v>
      </c>
      <c r="G19" s="1">
        <v>300</v>
      </c>
      <c r="H19" s="2">
        <f>(1.9-(0.002*(E19)))*0.01</f>
        <v>0.016440000000000003</v>
      </c>
      <c r="I19" s="2">
        <f>(H19)*((E19)-(B19))</f>
        <v>1.1508000000000003</v>
      </c>
      <c r="J19" s="2">
        <f>0.4444*((F19))*(I19)</f>
        <v>25.059360480000006</v>
      </c>
      <c r="K19" s="2">
        <f>((2*5*((E19)-(C19)))+(2.67*4*((E19)-(C19)))+(2.67*4*((E19)-(D19))))/2</f>
        <v>1536.6399999999999</v>
      </c>
      <c r="L19" s="2">
        <f>(30*(J19))+(K19)</f>
        <v>2288.4208144</v>
      </c>
      <c r="M19" s="1">
        <v>230</v>
      </c>
      <c r="N19" s="3">
        <v>475</v>
      </c>
      <c r="O19" s="1" t="s">
        <v>26</v>
      </c>
    </row>
    <row r="20" spans="1:15" ht="12.75">
      <c r="A20" s="9">
        <v>0.19791666666666666</v>
      </c>
      <c r="B20" s="1">
        <v>58</v>
      </c>
      <c r="C20" s="2">
        <v>29</v>
      </c>
      <c r="D20" s="2">
        <v>28</v>
      </c>
      <c r="E20" s="1">
        <v>113</v>
      </c>
      <c r="F20" s="1">
        <v>24</v>
      </c>
      <c r="G20" s="1">
        <v>275</v>
      </c>
      <c r="H20" s="2">
        <f>(1.9-(0.002*(E20)))*0.01</f>
        <v>0.01674</v>
      </c>
      <c r="I20" s="2">
        <f>(H20)*((E20)-(B20))</f>
        <v>0.9207000000000001</v>
      </c>
      <c r="J20" s="2">
        <f>0.4444*((F20))*(I20)</f>
        <v>9.819817920000002</v>
      </c>
      <c r="K20" s="2">
        <f>((2*5*((E20)-(C20)))+(2.67*4*((E20)-(C20)))+(2.67*4*((E20)-(D20))))/2</f>
        <v>1322.46</v>
      </c>
      <c r="L20" s="2">
        <f>(30*(J20))+(K20)</f>
        <v>1617.0545376</v>
      </c>
      <c r="M20" s="1">
        <v>197</v>
      </c>
      <c r="N20" s="3">
        <v>375</v>
      </c>
      <c r="O20" s="1" t="s">
        <v>24</v>
      </c>
    </row>
    <row r="21" spans="1:15" ht="12.75">
      <c r="A21" s="9">
        <v>0.21875</v>
      </c>
      <c r="B21" s="1">
        <v>58</v>
      </c>
      <c r="C21" s="2">
        <v>29</v>
      </c>
      <c r="D21" s="2">
        <v>30</v>
      </c>
      <c r="E21" s="1">
        <v>102</v>
      </c>
      <c r="F21" s="1">
        <v>37</v>
      </c>
      <c r="G21" s="1">
        <v>230</v>
      </c>
      <c r="H21" s="2">
        <f>(1.9-(0.002*(E21)))*0.01</f>
        <v>0.016960000000000003</v>
      </c>
      <c r="I21" s="2">
        <f>(H21)*((E21)-(B21))</f>
        <v>0.7462400000000001</v>
      </c>
      <c r="J21" s="2">
        <f>0.4444*((F21))*(I21)</f>
        <v>12.270275072000004</v>
      </c>
      <c r="K21" s="2">
        <f>((2*5*((E21)-(C21)))+(2.67*4*((E21)-(C21)))+(2.67*4*((E21)-(D21))))/2</f>
        <v>1139.3</v>
      </c>
      <c r="L21" s="2">
        <f>(30*(J21))+(K21)</f>
        <v>1507.40825216</v>
      </c>
      <c r="M21" s="1">
        <v>167</v>
      </c>
      <c r="N21" s="3">
        <v>300</v>
      </c>
      <c r="O21" s="1" t="s">
        <v>24</v>
      </c>
    </row>
    <row r="22" spans="8:12" ht="12.75">
      <c r="H22" s="2">
        <f>(1.9-(0.002*(E22)))*0.01</f>
        <v>0.019000000000000003</v>
      </c>
      <c r="I22" s="2">
        <f>(H22)*((E22)-(B22))</f>
        <v>0</v>
      </c>
      <c r="J22" s="2">
        <f>0.4444*((F22))*(I22)</f>
        <v>0</v>
      </c>
      <c r="K22" s="2">
        <f>((2*5*((E22)-(C22)))+(2.67*4*((E22)-(C22)))+(2.67*4*((E22)-(D22))))/2</f>
        <v>0</v>
      </c>
      <c r="L22" s="2">
        <f>(30*(J22))+(K22)</f>
        <v>0</v>
      </c>
    </row>
    <row r="23" spans="8:12" ht="12.75">
      <c r="H23" s="2">
        <f>(1.9-(0.002*(E23)))*0.01</f>
        <v>0.019000000000000003</v>
      </c>
      <c r="I23" s="2">
        <f>(H23)*((E23)-(B23))</f>
        <v>0</v>
      </c>
      <c r="J23" s="2">
        <f>0.4444*((F23))*(I23)</f>
        <v>0</v>
      </c>
      <c r="K23" s="2">
        <f>((2*5*((E23)-(C23)))+(2.67*4*((E23)-(C23)))+(2.67*4*((E23)-(D23))))/2</f>
        <v>0</v>
      </c>
      <c r="L23" s="2">
        <f>(30*(J23))+(K23)</f>
        <v>0</v>
      </c>
    </row>
    <row r="24" spans="8:12" ht="12.75">
      <c r="H24" s="2">
        <f>(1.9-(0.002*(E24)))*0.01</f>
        <v>0.019000000000000003</v>
      </c>
      <c r="I24" s="2">
        <f>(H24)*((E24)-(B24))</f>
        <v>0</v>
      </c>
      <c r="J24" s="2">
        <f>0.4444*((F24))*(I24)</f>
        <v>0</v>
      </c>
      <c r="K24" s="2">
        <f>((2*5*((E24)-(C24)))+(2.67*4*((E24)-(C24)))+(2.67*4*((E24)-(D24))))/2</f>
        <v>0</v>
      </c>
      <c r="L24" s="2">
        <f>(30*(J24))+(K24)</f>
        <v>0</v>
      </c>
    </row>
    <row r="25" spans="8:12" ht="12.75">
      <c r="H25" s="2">
        <f>(1.9-(0.002*(E25)))*0.01</f>
        <v>0.019000000000000003</v>
      </c>
      <c r="I25" s="2">
        <f>(H25)*((E25)-(B25))</f>
        <v>0</v>
      </c>
      <c r="J25" s="2">
        <f>0.4444*((F25))*(I25)</f>
        <v>0</v>
      </c>
      <c r="K25" s="2">
        <f>((2*5*((E25)-(C25)))+(2.67*4*((E25)-(C25)))+(2.67*4*((E25)-(D25))))/2</f>
        <v>0</v>
      </c>
      <c r="L25" s="2">
        <f>(30*(J25))+(K25)</f>
        <v>0</v>
      </c>
    </row>
    <row r="26" spans="8:12" ht="12.75">
      <c r="H26" s="2">
        <f>(1.9-(0.002*(E26)))*0.01</f>
        <v>0.019000000000000003</v>
      </c>
      <c r="I26" s="2">
        <f>(H26)*((E26)-(B26))</f>
        <v>0</v>
      </c>
      <c r="J26" s="2">
        <f>0.4444*((F26))*(I26)</f>
        <v>0</v>
      </c>
      <c r="K26" s="2">
        <f>((2*5*((E26)-(C26)))+(2.67*4*((E26)-(C26)))+(2.67*4*((E26)-(D26))))/2</f>
        <v>0</v>
      </c>
      <c r="L26" s="2">
        <f>(30*(J26))+(K26)</f>
        <v>0</v>
      </c>
    </row>
    <row r="27" spans="8:12" ht="12.75">
      <c r="H27" s="2">
        <f>(1.9-(0.002*(E27)))*0.01</f>
        <v>0.019000000000000003</v>
      </c>
      <c r="I27" s="2">
        <f>(H27)*((E27)-(B27))</f>
        <v>0</v>
      </c>
      <c r="J27" s="2">
        <f>0.4444*((F27))*(I27)</f>
        <v>0</v>
      </c>
      <c r="K27" s="2">
        <f>((2*5*((E27)-(C27)))+(2.67*4*((E27)-(C27)))+(2.67*4*((E27)-(D27))))/2</f>
        <v>0</v>
      </c>
      <c r="L27" s="2">
        <f>(30*(J27))+(K27)</f>
        <v>0</v>
      </c>
    </row>
    <row r="28" spans="8:12" ht="12.75">
      <c r="H28" s="2">
        <f>(1.9-(0.002*(E28)))*0.01</f>
        <v>0.019000000000000003</v>
      </c>
      <c r="I28" s="2">
        <f>(H28)*((E28)-(B28))</f>
        <v>0</v>
      </c>
      <c r="J28" s="2">
        <f>0.4444*((F28))*(I28)</f>
        <v>0</v>
      </c>
      <c r="K28" s="2">
        <f>((2*5*((E28)-(C28)))+(2.67*4*((E28)-(C28)))+(2.67*4*((E28)-(D28))))/2</f>
        <v>0</v>
      </c>
      <c r="L28" s="2">
        <f>(30*(J28))+(K28)</f>
        <v>0</v>
      </c>
    </row>
    <row r="29" spans="8:12" ht="12.75">
      <c r="H29" s="2">
        <f>(1.9-(0.002*(E29)))*0.01</f>
        <v>0.019000000000000003</v>
      </c>
      <c r="I29" s="2">
        <f>(H29)*((E29)-(B29))</f>
        <v>0</v>
      </c>
      <c r="J29" s="2">
        <f>0.4444*((F29))*(I29)</f>
        <v>0</v>
      </c>
      <c r="K29" s="2">
        <f>((2*5*((E29)-(C29)))+(2.67*4*((E29)-(C29)))+(2.67*4*((E29)-(D29))))/2</f>
        <v>0</v>
      </c>
      <c r="L29" s="2">
        <f>(30*(J29))+(K29)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</dc:creator>
  <cp:keywords/>
  <dc:description/>
  <cp:lastModifiedBy>scott </cp:lastModifiedBy>
  <dcterms:created xsi:type="dcterms:W3CDTF">2011-02-05T21:23:53Z</dcterms:created>
  <dcterms:modified xsi:type="dcterms:W3CDTF">2011-03-08T23:57:27Z</dcterms:modified>
  <cp:category/>
  <cp:version/>
  <cp:contentType/>
  <cp:contentStatus/>
  <cp:revision>27</cp:revision>
</cp:coreProperties>
</file>